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0305" yWindow="-15" windowWidth="10230" windowHeight="811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16" i="1" l="1"/>
  <c r="G28" i="1"/>
  <c r="G25" i="1"/>
  <c r="G22" i="1"/>
  <c r="G19" i="1"/>
  <c r="K27" i="1" l="1"/>
  <c r="L27" i="1" s="1"/>
  <c r="K26" i="1"/>
  <c r="L26" i="1" s="1"/>
  <c r="K24" i="1"/>
  <c r="L24" i="1" s="1"/>
  <c r="K23" i="1"/>
  <c r="L23" i="1" s="1"/>
  <c r="K21" i="1"/>
  <c r="L21" i="1" s="1"/>
  <c r="K20" i="1"/>
  <c r="L20" i="1" s="1"/>
  <c r="K18" i="1"/>
  <c r="L18" i="1" s="1"/>
  <c r="K17" i="1"/>
  <c r="L17" i="1" s="1"/>
  <c r="K15" i="1"/>
  <c r="L15" i="1" s="1"/>
  <c r="K14" i="1"/>
  <c r="L14" i="1" s="1"/>
  <c r="G13" i="1"/>
  <c r="K12" i="1"/>
  <c r="L12" i="1" s="1"/>
  <c r="K11" i="1"/>
  <c r="L11" i="1" s="1"/>
  <c r="K10" i="1"/>
  <c r="L10" i="1" s="1"/>
  <c r="K9" i="1"/>
  <c r="L9" i="1" s="1"/>
  <c r="K8" i="1"/>
  <c r="L8" i="1" s="1"/>
  <c r="K7" i="1"/>
  <c r="L7" i="1" s="1"/>
  <c r="L16" i="1" l="1"/>
  <c r="L28" i="1"/>
  <c r="L19" i="1"/>
  <c r="L13" i="1"/>
  <c r="L22" i="1"/>
  <c r="L25" i="1"/>
  <c r="L29" i="1" l="1"/>
</calcChain>
</file>

<file path=xl/sharedStrings.xml><?xml version="1.0" encoding="utf-8"?>
<sst xmlns="http://schemas.openxmlformats.org/spreadsheetml/2006/main" count="77" uniqueCount="45">
  <si>
    <t>Ед.</t>
  </si>
  <si>
    <t>тарифа</t>
  </si>
  <si>
    <t>1*</t>
  </si>
  <si>
    <t>2*</t>
  </si>
  <si>
    <t>3*</t>
  </si>
  <si>
    <t>Средняя цена, руб.</t>
  </si>
  <si>
    <t>Бумага для офисной техники</t>
  </si>
  <si>
    <t>Пач.</t>
  </si>
  <si>
    <t xml:space="preserve">Отдел КДН </t>
  </si>
  <si>
    <t>IV. Обоснование начальной (максимальной) цены  контракта на поставку бумаги для офисной техники</t>
  </si>
  <si>
    <r>
      <t xml:space="preserve">Способ размещения заказа: </t>
    </r>
    <r>
      <rPr>
        <b/>
        <sz val="12"/>
        <rFont val="Times New Roman"/>
        <family val="1"/>
        <charset val="204"/>
      </rPr>
      <t xml:space="preserve">электронный аукцион </t>
    </r>
  </si>
  <si>
    <t>Итого начальная (максимальная) цена</t>
  </si>
  <si>
    <t xml:space="preserve">Поставщик 1: </t>
  </si>
  <si>
    <t>Поставщик2 :</t>
  </si>
  <si>
    <t>Поставщик 3:</t>
  </si>
  <si>
    <t>Характеристика объекта закупки</t>
  </si>
  <si>
    <t>Наименование структурного подразделения</t>
  </si>
  <si>
    <t>Кол-во, шт.</t>
  </si>
  <si>
    <t xml:space="preserve">Единичные цены, руб. </t>
  </si>
  <si>
    <t>Начальная (максимальная) цена, руб.</t>
  </si>
  <si>
    <t xml:space="preserve">Администрация </t>
  </si>
  <si>
    <t>Административная комиссия</t>
  </si>
  <si>
    <t>Архив</t>
  </si>
  <si>
    <t>ИТОГО</t>
  </si>
  <si>
    <t> 2</t>
  </si>
  <si>
    <t xml:space="preserve">Фотобумага </t>
  </si>
  <si>
    <t>Отдел КДН</t>
  </si>
  <si>
    <t>Бумага цветная для лазерной печати</t>
  </si>
  <si>
    <t>Наименование товара</t>
  </si>
  <si>
    <r>
      <rPr>
        <sz val="10"/>
        <color rgb="FF000000"/>
        <rFont val="Times New Roman"/>
        <family val="1"/>
        <charset val="204"/>
      </rPr>
      <t>№ п/п</t>
    </r>
    <r>
      <rPr>
        <b/>
        <sz val="10"/>
        <color rgb="FF000000"/>
        <rFont val="Times New Roman"/>
        <family val="1"/>
        <charset val="204"/>
      </rPr>
      <t xml:space="preserve"> </t>
    </r>
  </si>
  <si>
    <t>от 21.01.2016 №3925784</t>
  </si>
  <si>
    <t>от 21.01.2016 № 172</t>
  </si>
  <si>
    <t>от 21.01.2016 № 270</t>
  </si>
  <si>
    <t>Отдел по труду</t>
  </si>
  <si>
    <t>ООиП</t>
  </si>
  <si>
    <t>Метод обоснования начальной (максимальной) цены: метод сопоставления рыночных цен</t>
  </si>
  <si>
    <t>Гл. специалист УБУиО</t>
  </si>
  <si>
    <t>Н.Б. Королева</t>
  </si>
  <si>
    <t xml:space="preserve"> Начальная (максимальная) цена контракта: 568 318 (пятьсот шестьдесят восемь тысяч триста восемнадцать) рублей 95 копеек.</t>
  </si>
  <si>
    <t>Бумага для офисной техники. Формат А 4, плотность бумаги не менее 80 г/м2, но не более 100 г/м2; белизна не менее 146%, но не более 150%, не  менее 500 листов в упаковке</t>
  </si>
  <si>
    <t>Бумага цветная для лазерной печати . Цвет розовый. Формат А4, плотность не менее 160 г/м2, не менее  250 листов в упаковке</t>
  </si>
  <si>
    <t xml:space="preserve">Бумага цветная для лазерной печати. Цвет светло-голубой. Формат А4, плотность не менее 160 г/м2, не менее 250 листов в упаковке. </t>
  </si>
  <si>
    <t>Бумага цветная для лазерной печати. Цвет  светло-зеленый. Формат А4, плотность не менее 160 г/м2, не менее 250 листов в упаковке.</t>
  </si>
  <si>
    <t>Фотобумага глянцевая для струйной печати. Формат А4, плотность не менее 240 г/м2, не менее 50 листов в упаковке.</t>
  </si>
  <si>
    <t>Фотобумага двухсторонняя матовая для струйной печати. Формат А4 , плотность не менее 170 г/м2, не менее 50 листов в упаковке.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</si>
</sst>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name val="Arial Cyr"/>
      <charset val="204"/>
    </font>
    <font>
      <sz val="11"/>
      <color theme="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 style="medium">
        <color indexed="64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0" fillId="0" borderId="0" xfId="0" applyBorder="1"/>
    <xf numFmtId="0" fontId="5" fillId="0" borderId="0" xfId="0" applyFont="1"/>
    <xf numFmtId="0" fontId="1" fillId="0" borderId="0" xfId="0" applyFont="1" applyBorder="1" applyAlignment="1">
      <alignment vertical="center" wrapText="1"/>
    </xf>
    <xf numFmtId="0" fontId="4" fillId="0" borderId="0" xfId="0" applyFont="1" applyBorder="1"/>
    <xf numFmtId="0" fontId="1" fillId="0" borderId="4" xfId="0" applyFont="1" applyFill="1" applyBorder="1" applyAlignment="1">
      <alignment horizontal="justify" vertical="center" wrapText="1"/>
    </xf>
    <xf numFmtId="0" fontId="1" fillId="0" borderId="4" xfId="0" applyFont="1" applyFill="1" applyBorder="1" applyAlignment="1">
      <alignment horizontal="center" vertical="center" wrapText="1"/>
    </xf>
    <xf numFmtId="2" fontId="1" fillId="0" borderId="4" xfId="0" applyNumberFormat="1" applyFont="1" applyFill="1" applyBorder="1" applyAlignment="1">
      <alignment horizontal="center" vertical="center" wrapText="1"/>
    </xf>
    <xf numFmtId="2" fontId="1" fillId="0" borderId="22" xfId="0" applyNumberFormat="1" applyFont="1" applyFill="1" applyBorder="1" applyAlignment="1">
      <alignment horizontal="center" vertical="center" wrapText="1"/>
    </xf>
    <xf numFmtId="2" fontId="2" fillId="0" borderId="4" xfId="0" applyNumberFormat="1" applyFont="1" applyFill="1" applyBorder="1" applyAlignment="1">
      <alignment horizontal="center" vertical="center" wrapText="1"/>
    </xf>
    <xf numFmtId="0" fontId="10" fillId="0" borderId="25" xfId="0" applyFont="1" applyFill="1" applyBorder="1" applyAlignment="1">
      <alignment vertical="center" wrapText="1"/>
    </xf>
    <xf numFmtId="0" fontId="2" fillId="0" borderId="26" xfId="0" applyFont="1" applyFill="1" applyBorder="1" applyAlignment="1">
      <alignment horizontal="right" vertical="center" wrapText="1"/>
    </xf>
    <xf numFmtId="0" fontId="2" fillId="0" borderId="28" xfId="0" applyFont="1" applyFill="1" applyBorder="1" applyAlignment="1">
      <alignment horizontal="right" vertical="center" wrapText="1"/>
    </xf>
    <xf numFmtId="0" fontId="2" fillId="0" borderId="16" xfId="0" applyFont="1" applyFill="1" applyBorder="1" applyAlignment="1">
      <alignment horizontal="right" vertical="center" wrapText="1"/>
    </xf>
    <xf numFmtId="2" fontId="2" fillId="0" borderId="16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2" fontId="1" fillId="0" borderId="2" xfId="0" applyNumberFormat="1" applyFont="1" applyFill="1" applyBorder="1" applyAlignment="1">
      <alignment horizontal="center" vertical="center" wrapText="1"/>
    </xf>
    <xf numFmtId="2" fontId="1" fillId="0" borderId="29" xfId="0" applyNumberFormat="1" applyFont="1" applyFill="1" applyBorder="1" applyAlignment="1">
      <alignment horizontal="center" vertical="center" wrapText="1"/>
    </xf>
    <xf numFmtId="2" fontId="2" fillId="0" borderId="2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vertical="center" wrapText="1"/>
    </xf>
    <xf numFmtId="2" fontId="2" fillId="0" borderId="7" xfId="0" applyNumberFormat="1" applyFont="1" applyFill="1" applyBorder="1" applyAlignment="1">
      <alignment horizontal="center" vertical="center" wrapText="1"/>
    </xf>
    <xf numFmtId="2" fontId="2" fillId="0" borderId="11" xfId="0" applyNumberFormat="1" applyFont="1" applyFill="1" applyBorder="1" applyAlignment="1">
      <alignment horizontal="center" vertical="center" wrapText="1"/>
    </xf>
    <xf numFmtId="2" fontId="0" fillId="0" borderId="0" xfId="0" applyNumberFormat="1" applyBorder="1"/>
    <xf numFmtId="2" fontId="0" fillId="0" borderId="0" xfId="0" applyNumberFormat="1"/>
    <xf numFmtId="0" fontId="2" fillId="0" borderId="5" xfId="0" applyFont="1" applyFill="1" applyBorder="1" applyAlignment="1">
      <alignment horizontal="right" vertical="center" wrapText="1"/>
    </xf>
    <xf numFmtId="0" fontId="2" fillId="0" borderId="30" xfId="0" applyFont="1" applyFill="1" applyBorder="1" applyAlignment="1">
      <alignment horizontal="right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1" xfId="0" applyFont="1" applyFill="1" applyBorder="1" applyAlignment="1">
      <alignment horizontal="right" vertical="center" wrapText="1"/>
    </xf>
    <xf numFmtId="0" fontId="0" fillId="0" borderId="11" xfId="0" applyBorder="1" applyAlignment="1"/>
    <xf numFmtId="0" fontId="0" fillId="0" borderId="29" xfId="0" applyBorder="1" applyAlignment="1">
      <alignment horizontal="center"/>
    </xf>
    <xf numFmtId="0" fontId="2" fillId="0" borderId="31" xfId="0" applyFont="1" applyFill="1" applyBorder="1" applyAlignment="1">
      <alignment horizontal="center" vertical="center" wrapText="1"/>
    </xf>
    <xf numFmtId="0" fontId="2" fillId="0" borderId="22" xfId="0" applyFont="1" applyFill="1" applyBorder="1" applyAlignment="1">
      <alignment horizontal="center" vertical="center" wrapText="1"/>
    </xf>
    <xf numFmtId="3" fontId="2" fillId="0" borderId="4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7" fillId="0" borderId="0" xfId="0" applyFont="1"/>
    <xf numFmtId="0" fontId="7" fillId="0" borderId="0" xfId="0" applyFont="1" applyBorder="1"/>
    <xf numFmtId="2" fontId="0" fillId="2" borderId="0" xfId="0" applyNumberFormat="1" applyFill="1" applyBorder="1"/>
    <xf numFmtId="2" fontId="0" fillId="2" borderId="0" xfId="0" applyNumberFormat="1" applyFill="1"/>
    <xf numFmtId="0" fontId="0" fillId="2" borderId="0" xfId="0" applyFill="1"/>
    <xf numFmtId="0" fontId="0" fillId="2" borderId="0" xfId="0" applyFill="1" applyBorder="1"/>
    <xf numFmtId="0" fontId="3" fillId="0" borderId="0" xfId="0" quotePrefix="1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4" fillId="0" borderId="0" xfId="0" applyFont="1" applyAlignment="1">
      <alignment horizontal="left"/>
    </xf>
    <xf numFmtId="0" fontId="4" fillId="0" borderId="0" xfId="0" quotePrefix="1" applyFont="1" applyBorder="1" applyAlignment="1">
      <alignment horizontal="left" wrapText="1"/>
    </xf>
    <xf numFmtId="0" fontId="4" fillId="0" borderId="0" xfId="0" applyFont="1" applyBorder="1" applyAlignment="1"/>
    <xf numFmtId="0" fontId="1" fillId="0" borderId="7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19" xfId="0" applyFont="1" applyFill="1" applyBorder="1" applyAlignment="1">
      <alignment horizontal="center" vertical="center" wrapText="1"/>
    </xf>
    <xf numFmtId="0" fontId="1" fillId="0" borderId="2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center" vertical="center" wrapText="1"/>
    </xf>
    <xf numFmtId="0" fontId="1" fillId="0" borderId="21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24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2" fillId="0" borderId="27" xfId="0" applyFont="1" applyFill="1" applyBorder="1" applyAlignment="1">
      <alignment horizontal="right" vertical="center" wrapText="1"/>
    </xf>
    <xf numFmtId="0" fontId="2" fillId="0" borderId="26" xfId="0" applyFont="1" applyFill="1" applyBorder="1" applyAlignment="1">
      <alignment horizontal="right" vertical="center" wrapText="1"/>
    </xf>
    <xf numFmtId="2" fontId="2" fillId="0" borderId="7" xfId="0" applyNumberFormat="1" applyFont="1" applyFill="1" applyBorder="1" applyAlignment="1">
      <alignment horizontal="right" vertical="center" wrapText="1"/>
    </xf>
    <xf numFmtId="2" fontId="2" fillId="0" borderId="11" xfId="0" applyNumberFormat="1" applyFont="1" applyFill="1" applyBorder="1" applyAlignment="1">
      <alignment horizontal="right" vertical="center" wrapText="1"/>
    </xf>
    <xf numFmtId="2" fontId="2" fillId="0" borderId="2" xfId="0" applyNumberFormat="1" applyFont="1" applyFill="1" applyBorder="1" applyAlignment="1">
      <alignment horizontal="right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right" vertical="center" wrapText="1"/>
    </xf>
    <xf numFmtId="0" fontId="2" fillId="0" borderId="5" xfId="0" applyFont="1" applyFill="1" applyBorder="1" applyAlignment="1">
      <alignment horizontal="right" vertical="center" wrapText="1"/>
    </xf>
    <xf numFmtId="0" fontId="2" fillId="0" borderId="22" xfId="0" applyFont="1" applyFill="1" applyBorder="1" applyAlignment="1">
      <alignment horizontal="right" vertical="center" wrapText="1"/>
    </xf>
    <xf numFmtId="0" fontId="2" fillId="0" borderId="30" xfId="0" applyFont="1" applyFill="1" applyBorder="1" applyAlignment="1">
      <alignment horizontal="right" vertical="center" wrapText="1"/>
    </xf>
    <xf numFmtId="0" fontId="2" fillId="0" borderId="7" xfId="0" applyFont="1" applyFill="1" applyBorder="1" applyAlignment="1">
      <alignment horizontal="right" vertical="center" wrapText="1"/>
    </xf>
    <xf numFmtId="0" fontId="10" fillId="0" borderId="11" xfId="0" applyFont="1" applyFill="1" applyBorder="1" applyAlignment="1">
      <alignment horizontal="right" vertical="center" wrapText="1"/>
    </xf>
    <xf numFmtId="0" fontId="10" fillId="0" borderId="29" xfId="0" applyFont="1" applyFill="1" applyBorder="1" applyAlignment="1">
      <alignment horizontal="right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0" fillId="0" borderId="17" xfId="0" applyFont="1" applyBorder="1" applyAlignment="1">
      <alignment vertical="center" wrapText="1"/>
    </xf>
    <xf numFmtId="0" fontId="2" fillId="0" borderId="11" xfId="0" applyFont="1" applyFill="1" applyBorder="1" applyAlignment="1">
      <alignment horizontal="right" vertical="center" wrapText="1"/>
    </xf>
    <xf numFmtId="0" fontId="2" fillId="0" borderId="29" xfId="0" applyFont="1" applyFill="1" applyBorder="1" applyAlignment="1">
      <alignment horizontal="right" vertical="center" wrapText="1"/>
    </xf>
    <xf numFmtId="0" fontId="0" fillId="0" borderId="11" xfId="0" applyBorder="1"/>
    <xf numFmtId="0" fontId="0" fillId="0" borderId="29" xfId="0" applyBorder="1"/>
    <xf numFmtId="0" fontId="8" fillId="0" borderId="0" xfId="0" quotePrefix="1" applyFont="1" applyAlignment="1">
      <alignment horizontal="left"/>
    </xf>
    <xf numFmtId="0" fontId="9" fillId="0" borderId="0" xfId="0" applyFont="1" applyAlignment="1"/>
    <xf numFmtId="0" fontId="7" fillId="0" borderId="0" xfId="0" applyFont="1" applyAlignment="1">
      <alignment horizontal="center"/>
    </xf>
    <xf numFmtId="0" fontId="1" fillId="0" borderId="0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6"/>
  <sheetViews>
    <sheetView tabSelected="1" topLeftCell="A7" workbookViewId="0">
      <selection activeCell="C23" sqref="C23:D24"/>
    </sheetView>
  </sheetViews>
  <sheetFormatPr defaultRowHeight="15" x14ac:dyDescent="0.25"/>
  <cols>
    <col min="1" max="1" width="4.42578125" customWidth="1"/>
    <col min="2" max="2" width="18" customWidth="1"/>
    <col min="3" max="3" width="13" customWidth="1"/>
    <col min="4" max="4" width="37.42578125" customWidth="1"/>
    <col min="5" max="5" width="15.85546875" customWidth="1"/>
    <col min="6" max="6" width="9.5703125" customWidth="1"/>
    <col min="7" max="7" width="11.5703125" customWidth="1"/>
    <col min="8" max="8" width="10.42578125" customWidth="1"/>
    <col min="10" max="10" width="8.42578125" customWidth="1"/>
    <col min="11" max="11" width="6.140625" customWidth="1"/>
    <col min="12" max="12" width="13" customWidth="1"/>
    <col min="13" max="13" width="16.5703125" style="1" customWidth="1"/>
    <col min="14" max="14" width="12.140625" customWidth="1"/>
  </cols>
  <sheetData>
    <row r="1" spans="1:15" x14ac:dyDescent="0.25">
      <c r="A1" s="43" t="s">
        <v>9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</row>
    <row r="2" spans="1:15" ht="3" customHeight="1" x14ac:dyDescent="0.25">
      <c r="A2" s="44"/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</row>
    <row r="3" spans="1:15" s="2" customFormat="1" ht="15.75" x14ac:dyDescent="0.25">
      <c r="A3" s="45" t="s">
        <v>35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"/>
    </row>
    <row r="4" spans="1:15" s="2" customFormat="1" ht="13.5" customHeight="1" thickBot="1" x14ac:dyDescent="0.3">
      <c r="A4" s="46" t="s">
        <v>10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</row>
    <row r="5" spans="1:15" ht="33" customHeight="1" thickBot="1" x14ac:dyDescent="0.3">
      <c r="A5" s="64" t="s">
        <v>29</v>
      </c>
      <c r="B5" s="53" t="s">
        <v>28</v>
      </c>
      <c r="C5" s="66" t="s">
        <v>15</v>
      </c>
      <c r="D5" s="67"/>
      <c r="E5" s="53" t="s">
        <v>16</v>
      </c>
      <c r="F5" s="20" t="s">
        <v>0</v>
      </c>
      <c r="G5" s="53" t="s">
        <v>17</v>
      </c>
      <c r="H5" s="48" t="s">
        <v>18</v>
      </c>
      <c r="I5" s="49"/>
      <c r="J5" s="50"/>
      <c r="K5" s="85" t="s">
        <v>5</v>
      </c>
      <c r="L5" s="51" t="s">
        <v>19</v>
      </c>
    </row>
    <row r="6" spans="1:15" ht="28.5" customHeight="1" thickBot="1" x14ac:dyDescent="0.3">
      <c r="A6" s="65"/>
      <c r="B6" s="54"/>
      <c r="C6" s="68"/>
      <c r="D6" s="69"/>
      <c r="E6" s="54"/>
      <c r="F6" s="21" t="s">
        <v>1</v>
      </c>
      <c r="G6" s="54"/>
      <c r="H6" s="5" t="s">
        <v>2</v>
      </c>
      <c r="I6" s="5" t="s">
        <v>3</v>
      </c>
      <c r="J6" s="5" t="s">
        <v>4</v>
      </c>
      <c r="K6" s="86"/>
      <c r="L6" s="52"/>
    </row>
    <row r="7" spans="1:15" ht="15.75" thickBot="1" x14ac:dyDescent="0.3">
      <c r="A7" s="55">
        <v>1</v>
      </c>
      <c r="B7" s="55" t="s">
        <v>6</v>
      </c>
      <c r="C7" s="58" t="s">
        <v>39</v>
      </c>
      <c r="D7" s="59"/>
      <c r="E7" s="36" t="s">
        <v>20</v>
      </c>
      <c r="F7" s="6" t="s">
        <v>7</v>
      </c>
      <c r="G7" s="6">
        <v>1975</v>
      </c>
      <c r="H7" s="7">
        <v>205.7</v>
      </c>
      <c r="I7" s="7">
        <v>220.1</v>
      </c>
      <c r="J7" s="7">
        <v>215.99</v>
      </c>
      <c r="K7" s="8">
        <f>ROUND((H7+I7+J7)/3,2)</f>
        <v>213.93</v>
      </c>
      <c r="L7" s="9">
        <f>G7*K7</f>
        <v>422511.75</v>
      </c>
      <c r="M7" s="39"/>
      <c r="N7" s="40"/>
      <c r="O7" s="41"/>
    </row>
    <row r="8" spans="1:15" ht="15.75" thickBot="1" x14ac:dyDescent="0.3">
      <c r="A8" s="56"/>
      <c r="B8" s="56"/>
      <c r="C8" s="60"/>
      <c r="D8" s="61"/>
      <c r="E8" s="36" t="s">
        <v>8</v>
      </c>
      <c r="F8" s="6" t="s">
        <v>7</v>
      </c>
      <c r="G8" s="6">
        <v>100</v>
      </c>
      <c r="H8" s="7">
        <v>205.7</v>
      </c>
      <c r="I8" s="7">
        <v>220.1</v>
      </c>
      <c r="J8" s="7">
        <v>215.99</v>
      </c>
      <c r="K8" s="8">
        <f t="shared" ref="K8:K18" si="0">ROUND((H8+I8+J8)/3,2)</f>
        <v>213.93</v>
      </c>
      <c r="L8" s="9">
        <f t="shared" ref="L8:L12" si="1">G8*K8</f>
        <v>21393</v>
      </c>
      <c r="M8" s="42"/>
      <c r="N8" s="40"/>
      <c r="O8" s="41"/>
    </row>
    <row r="9" spans="1:15" ht="26.25" customHeight="1" thickBot="1" x14ac:dyDescent="0.3">
      <c r="A9" s="56"/>
      <c r="B9" s="56"/>
      <c r="C9" s="60"/>
      <c r="D9" s="61"/>
      <c r="E9" s="36" t="s">
        <v>34</v>
      </c>
      <c r="F9" s="6" t="s">
        <v>7</v>
      </c>
      <c r="G9" s="6">
        <v>345</v>
      </c>
      <c r="H9" s="7">
        <v>205.7</v>
      </c>
      <c r="I9" s="7">
        <v>220.1</v>
      </c>
      <c r="J9" s="7">
        <v>215.99</v>
      </c>
      <c r="K9" s="8">
        <f t="shared" si="0"/>
        <v>213.93</v>
      </c>
      <c r="L9" s="9">
        <f t="shared" si="1"/>
        <v>73805.850000000006</v>
      </c>
      <c r="M9" s="42"/>
      <c r="N9" s="40"/>
      <c r="O9" s="41"/>
    </row>
    <row r="10" spans="1:15" ht="25.5" customHeight="1" thickBot="1" x14ac:dyDescent="0.3">
      <c r="A10" s="56"/>
      <c r="B10" s="56"/>
      <c r="C10" s="60"/>
      <c r="D10" s="61"/>
      <c r="E10" s="36" t="s">
        <v>21</v>
      </c>
      <c r="F10" s="6" t="s">
        <v>7</v>
      </c>
      <c r="G10" s="6">
        <v>50</v>
      </c>
      <c r="H10" s="7">
        <v>205.7</v>
      </c>
      <c r="I10" s="7">
        <v>220.1</v>
      </c>
      <c r="J10" s="7">
        <v>215.99</v>
      </c>
      <c r="K10" s="8">
        <f t="shared" si="0"/>
        <v>213.93</v>
      </c>
      <c r="L10" s="9">
        <f t="shared" si="1"/>
        <v>10696.5</v>
      </c>
      <c r="M10" s="42"/>
      <c r="N10" s="40"/>
      <c r="O10" s="41"/>
    </row>
    <row r="11" spans="1:15" ht="17.25" customHeight="1" thickBot="1" x14ac:dyDescent="0.3">
      <c r="A11" s="56"/>
      <c r="B11" s="56"/>
      <c r="C11" s="60"/>
      <c r="D11" s="61"/>
      <c r="E11" s="36" t="s">
        <v>33</v>
      </c>
      <c r="F11" s="6" t="s">
        <v>7</v>
      </c>
      <c r="G11" s="6">
        <v>40</v>
      </c>
      <c r="H11" s="7">
        <v>205.7</v>
      </c>
      <c r="I11" s="7">
        <v>220.1</v>
      </c>
      <c r="J11" s="7">
        <v>215.99</v>
      </c>
      <c r="K11" s="8">
        <f t="shared" si="0"/>
        <v>213.93</v>
      </c>
      <c r="L11" s="9">
        <f t="shared" si="1"/>
        <v>8557.2000000000007</v>
      </c>
      <c r="M11" s="42"/>
      <c r="N11" s="40"/>
      <c r="O11" s="41"/>
    </row>
    <row r="12" spans="1:15" ht="18.75" customHeight="1" thickBot="1" x14ac:dyDescent="0.3">
      <c r="A12" s="57"/>
      <c r="B12" s="57"/>
      <c r="C12" s="62"/>
      <c r="D12" s="63"/>
      <c r="E12" s="36" t="s">
        <v>22</v>
      </c>
      <c r="F12" s="6" t="s">
        <v>7</v>
      </c>
      <c r="G12" s="6">
        <v>50</v>
      </c>
      <c r="H12" s="7">
        <v>205.7</v>
      </c>
      <c r="I12" s="7">
        <v>220.1</v>
      </c>
      <c r="J12" s="7">
        <v>215.99</v>
      </c>
      <c r="K12" s="8">
        <f t="shared" si="0"/>
        <v>213.93</v>
      </c>
      <c r="L12" s="9">
        <f t="shared" si="1"/>
        <v>10696.5</v>
      </c>
      <c r="M12" s="42"/>
      <c r="N12" s="40"/>
      <c r="O12" s="41"/>
    </row>
    <row r="13" spans="1:15" ht="15.75" thickBot="1" x14ac:dyDescent="0.3">
      <c r="A13" s="10"/>
      <c r="B13" s="11"/>
      <c r="C13" s="70"/>
      <c r="D13" s="71"/>
      <c r="E13" s="12" t="s">
        <v>23</v>
      </c>
      <c r="F13" s="13"/>
      <c r="G13" s="35">
        <f>SUM(G7:G12)</f>
        <v>2560</v>
      </c>
      <c r="H13" s="72"/>
      <c r="I13" s="73"/>
      <c r="J13" s="74"/>
      <c r="K13" s="8"/>
      <c r="L13" s="14">
        <f>SUM(L7:L12)</f>
        <v>547660.79999999993</v>
      </c>
      <c r="M13" s="42"/>
      <c r="N13" s="40"/>
      <c r="O13" s="41"/>
    </row>
    <row r="14" spans="1:15" ht="15.75" thickBot="1" x14ac:dyDescent="0.3">
      <c r="A14" s="55" t="s">
        <v>24</v>
      </c>
      <c r="B14" s="55" t="s">
        <v>25</v>
      </c>
      <c r="C14" s="58" t="s">
        <v>43</v>
      </c>
      <c r="D14" s="59"/>
      <c r="E14" s="6" t="s">
        <v>20</v>
      </c>
      <c r="F14" s="6" t="s">
        <v>7</v>
      </c>
      <c r="G14" s="6">
        <v>15</v>
      </c>
      <c r="H14" s="7">
        <v>323.81</v>
      </c>
      <c r="I14" s="7">
        <v>346.48</v>
      </c>
      <c r="J14" s="7">
        <v>340</v>
      </c>
      <c r="K14" s="8">
        <f t="shared" si="0"/>
        <v>336.76</v>
      </c>
      <c r="L14" s="9">
        <f>G14*K14</f>
        <v>5051.3999999999996</v>
      </c>
      <c r="M14" s="42"/>
      <c r="N14" s="41"/>
      <c r="O14" s="41"/>
    </row>
    <row r="15" spans="1:15" ht="22.5" customHeight="1" thickBot="1" x14ac:dyDescent="0.3">
      <c r="A15" s="54"/>
      <c r="B15" s="54"/>
      <c r="C15" s="68"/>
      <c r="D15" s="69"/>
      <c r="E15" s="6" t="s">
        <v>26</v>
      </c>
      <c r="F15" s="6" t="s">
        <v>7</v>
      </c>
      <c r="G15" s="6">
        <v>3</v>
      </c>
      <c r="H15" s="7">
        <v>323.81</v>
      </c>
      <c r="I15" s="7">
        <v>346.48</v>
      </c>
      <c r="J15" s="7">
        <v>340</v>
      </c>
      <c r="K15" s="8">
        <f>ROUND((H15+I15+J15)/3,2)</f>
        <v>336.76</v>
      </c>
      <c r="L15" s="9">
        <f>G15*K15</f>
        <v>1010.28</v>
      </c>
    </row>
    <row r="16" spans="1:15" ht="15.75" thickBot="1" x14ac:dyDescent="0.3">
      <c r="A16" s="75" t="s">
        <v>23</v>
      </c>
      <c r="B16" s="76"/>
      <c r="C16" s="76"/>
      <c r="D16" s="76"/>
      <c r="E16" s="77"/>
      <c r="F16" s="28"/>
      <c r="G16" s="29">
        <f>SUM(G14:G15)</f>
        <v>18</v>
      </c>
      <c r="H16" s="22"/>
      <c r="I16" s="23"/>
      <c r="J16" s="23"/>
      <c r="K16" s="23"/>
      <c r="L16" s="18">
        <f>SUM(L14:L15)</f>
        <v>6061.6799999999994</v>
      </c>
    </row>
    <row r="17" spans="1:14" ht="15.75" thickBot="1" x14ac:dyDescent="0.3">
      <c r="A17" s="53">
        <v>3</v>
      </c>
      <c r="B17" s="53" t="s">
        <v>25</v>
      </c>
      <c r="C17" s="66" t="s">
        <v>44</v>
      </c>
      <c r="D17" s="67"/>
      <c r="E17" s="15" t="s">
        <v>20</v>
      </c>
      <c r="F17" s="15" t="s">
        <v>7</v>
      </c>
      <c r="G17" s="15">
        <v>4</v>
      </c>
      <c r="H17" s="16">
        <v>341.68</v>
      </c>
      <c r="I17" s="16">
        <v>365.6</v>
      </c>
      <c r="J17" s="16">
        <v>358.76</v>
      </c>
      <c r="K17" s="17">
        <f t="shared" si="0"/>
        <v>355.35</v>
      </c>
      <c r="L17" s="18">
        <f>G17*K17</f>
        <v>1421.4</v>
      </c>
    </row>
    <row r="18" spans="1:14" ht="28.5" customHeight="1" thickBot="1" x14ac:dyDescent="0.3">
      <c r="A18" s="57"/>
      <c r="B18" s="57"/>
      <c r="C18" s="62"/>
      <c r="D18" s="63"/>
      <c r="E18" s="6" t="s">
        <v>26</v>
      </c>
      <c r="F18" s="15" t="s">
        <v>7</v>
      </c>
      <c r="G18" s="6">
        <v>10</v>
      </c>
      <c r="H18" s="7">
        <v>341.68</v>
      </c>
      <c r="I18" s="7">
        <v>365.6</v>
      </c>
      <c r="J18" s="16">
        <v>358.76</v>
      </c>
      <c r="K18" s="8">
        <f t="shared" si="0"/>
        <v>355.35</v>
      </c>
      <c r="L18" s="9">
        <f>G18*K18</f>
        <v>3553.5</v>
      </c>
    </row>
    <row r="19" spans="1:14" ht="15.75" customHeight="1" thickBot="1" x14ac:dyDescent="0.3">
      <c r="A19" s="82" t="s">
        <v>23</v>
      </c>
      <c r="B19" s="87"/>
      <c r="C19" s="88"/>
      <c r="D19" s="30"/>
      <c r="E19" s="31"/>
      <c r="F19" s="31"/>
      <c r="G19" s="32">
        <f>G17+G18</f>
        <v>14</v>
      </c>
      <c r="H19" s="81"/>
      <c r="I19" s="79"/>
      <c r="J19" s="79"/>
      <c r="K19" s="80"/>
      <c r="L19" s="19">
        <f>L17+L18</f>
        <v>4974.8999999999996</v>
      </c>
    </row>
    <row r="20" spans="1:14" ht="15.75" thickBot="1" x14ac:dyDescent="0.3">
      <c r="A20" s="53">
        <v>4</v>
      </c>
      <c r="B20" s="53" t="s">
        <v>27</v>
      </c>
      <c r="C20" s="66" t="s">
        <v>40</v>
      </c>
      <c r="D20" s="67"/>
      <c r="E20" s="15" t="s">
        <v>20</v>
      </c>
      <c r="F20" s="15" t="s">
        <v>7</v>
      </c>
      <c r="G20" s="15">
        <v>2</v>
      </c>
      <c r="H20" s="16">
        <v>443.43</v>
      </c>
      <c r="I20" s="16">
        <v>474.47</v>
      </c>
      <c r="J20" s="16">
        <v>456.6</v>
      </c>
      <c r="K20" s="17">
        <f t="shared" ref="K20:K21" si="2">ROUND((H20+I20+J20)/3,2)</f>
        <v>458.17</v>
      </c>
      <c r="L20" s="18">
        <f>G20*K20</f>
        <v>916.34</v>
      </c>
    </row>
    <row r="21" spans="1:14" ht="23.25" customHeight="1" thickBot="1" x14ac:dyDescent="0.3">
      <c r="A21" s="57"/>
      <c r="B21" s="57"/>
      <c r="C21" s="62"/>
      <c r="D21" s="63"/>
      <c r="E21" s="6" t="s">
        <v>26</v>
      </c>
      <c r="F21" s="15" t="s">
        <v>7</v>
      </c>
      <c r="G21" s="6">
        <v>5</v>
      </c>
      <c r="H21" s="7">
        <v>443.43</v>
      </c>
      <c r="I21" s="7">
        <v>474.47</v>
      </c>
      <c r="J21" s="7">
        <v>456.6</v>
      </c>
      <c r="K21" s="8">
        <f t="shared" si="2"/>
        <v>458.17</v>
      </c>
      <c r="L21" s="9">
        <f>G21*K21</f>
        <v>2290.85</v>
      </c>
    </row>
    <row r="22" spans="1:14" ht="15.75" thickBot="1" x14ac:dyDescent="0.3">
      <c r="A22" s="82" t="s">
        <v>23</v>
      </c>
      <c r="B22" s="89"/>
      <c r="C22" s="90"/>
      <c r="D22" s="33"/>
      <c r="E22" s="31"/>
      <c r="F22" s="31"/>
      <c r="G22" s="32">
        <f>G20+G21</f>
        <v>7</v>
      </c>
      <c r="H22" s="81"/>
      <c r="I22" s="79"/>
      <c r="J22" s="79"/>
      <c r="K22" s="80"/>
      <c r="L22" s="19">
        <f>L20+L21</f>
        <v>3207.19</v>
      </c>
    </row>
    <row r="23" spans="1:14" ht="15.75" thickBot="1" x14ac:dyDescent="0.3">
      <c r="A23" s="53">
        <v>5</v>
      </c>
      <c r="B23" s="53" t="s">
        <v>27</v>
      </c>
      <c r="C23" s="66" t="s">
        <v>41</v>
      </c>
      <c r="D23" s="67"/>
      <c r="E23" s="15" t="s">
        <v>20</v>
      </c>
      <c r="F23" s="15" t="s">
        <v>7</v>
      </c>
      <c r="G23" s="15">
        <v>2</v>
      </c>
      <c r="H23" s="16">
        <v>443.43</v>
      </c>
      <c r="I23" s="16">
        <v>474.47</v>
      </c>
      <c r="J23" s="16">
        <v>456.6</v>
      </c>
      <c r="K23" s="17">
        <f t="shared" ref="K23:K24" si="3">ROUND((H23+I23+J23)/3,2)</f>
        <v>458.17</v>
      </c>
      <c r="L23" s="18">
        <f>G23*K23</f>
        <v>916.34</v>
      </c>
    </row>
    <row r="24" spans="1:14" ht="24" customHeight="1" thickBot="1" x14ac:dyDescent="0.3">
      <c r="A24" s="57"/>
      <c r="B24" s="57"/>
      <c r="C24" s="62"/>
      <c r="D24" s="63"/>
      <c r="E24" s="6" t="s">
        <v>26</v>
      </c>
      <c r="F24" s="15" t="s">
        <v>7</v>
      </c>
      <c r="G24" s="6">
        <v>5</v>
      </c>
      <c r="H24" s="7">
        <v>443.43</v>
      </c>
      <c r="I24" s="7">
        <v>474.47</v>
      </c>
      <c r="J24" s="7">
        <v>456.6</v>
      </c>
      <c r="K24" s="8">
        <f t="shared" si="3"/>
        <v>458.17</v>
      </c>
      <c r="L24" s="9">
        <f>G24*K24</f>
        <v>2290.85</v>
      </c>
    </row>
    <row r="25" spans="1:14" ht="15.75" customHeight="1" thickBot="1" x14ac:dyDescent="0.3">
      <c r="A25" s="82" t="s">
        <v>23</v>
      </c>
      <c r="B25" s="87"/>
      <c r="C25" s="88"/>
      <c r="D25" s="27"/>
      <c r="E25" s="26"/>
      <c r="F25" s="26"/>
      <c r="G25" s="34">
        <f>G23+G24</f>
        <v>7</v>
      </c>
      <c r="H25" s="81"/>
      <c r="I25" s="79"/>
      <c r="J25" s="79"/>
      <c r="K25" s="80"/>
      <c r="L25" s="19">
        <f>L23+L24</f>
        <v>3207.19</v>
      </c>
    </row>
    <row r="26" spans="1:14" ht="15.75" thickBot="1" x14ac:dyDescent="0.3">
      <c r="A26" s="53">
        <v>6</v>
      </c>
      <c r="B26" s="53" t="s">
        <v>27</v>
      </c>
      <c r="C26" s="66" t="s">
        <v>42</v>
      </c>
      <c r="D26" s="67"/>
      <c r="E26" s="15" t="s">
        <v>20</v>
      </c>
      <c r="F26" s="15" t="s">
        <v>7</v>
      </c>
      <c r="G26" s="15">
        <v>2</v>
      </c>
      <c r="H26" s="16">
        <v>443.43</v>
      </c>
      <c r="I26" s="16">
        <v>474.47</v>
      </c>
      <c r="J26" s="16">
        <v>456.6</v>
      </c>
      <c r="K26" s="17">
        <f t="shared" ref="K26:K27" si="4">ROUND((H26+I26+J26)/3,2)</f>
        <v>458.17</v>
      </c>
      <c r="L26" s="18">
        <f>G26*K26</f>
        <v>916.34</v>
      </c>
    </row>
    <row r="27" spans="1:14" ht="22.5" customHeight="1" thickBot="1" x14ac:dyDescent="0.3">
      <c r="A27" s="57"/>
      <c r="B27" s="57"/>
      <c r="C27" s="62"/>
      <c r="D27" s="63"/>
      <c r="E27" s="6" t="s">
        <v>26</v>
      </c>
      <c r="F27" s="15" t="s">
        <v>7</v>
      </c>
      <c r="G27" s="6">
        <v>5</v>
      </c>
      <c r="H27" s="7">
        <v>443.43</v>
      </c>
      <c r="I27" s="7">
        <v>474.47</v>
      </c>
      <c r="J27" s="7">
        <v>456.6</v>
      </c>
      <c r="K27" s="8">
        <f t="shared" si="4"/>
        <v>458.17</v>
      </c>
      <c r="L27" s="9">
        <f>G27*K27</f>
        <v>2290.85</v>
      </c>
    </row>
    <row r="28" spans="1:14" ht="15.75" thickBot="1" x14ac:dyDescent="0.3">
      <c r="A28" s="78" t="s">
        <v>23</v>
      </c>
      <c r="B28" s="79"/>
      <c r="C28" s="80"/>
      <c r="D28" s="27"/>
      <c r="E28" s="26"/>
      <c r="F28" s="26"/>
      <c r="G28" s="34">
        <f>G26+G27</f>
        <v>7</v>
      </c>
      <c r="H28" s="81"/>
      <c r="I28" s="79"/>
      <c r="J28" s="79"/>
      <c r="K28" s="80"/>
      <c r="L28" s="19">
        <f>L26+L27</f>
        <v>3207.19</v>
      </c>
      <c r="M28" s="24"/>
    </row>
    <row r="29" spans="1:14" ht="15.75" thickBot="1" x14ac:dyDescent="0.3">
      <c r="A29" s="82" t="s">
        <v>11</v>
      </c>
      <c r="B29" s="83"/>
      <c r="C29" s="83"/>
      <c r="D29" s="83"/>
      <c r="E29" s="83"/>
      <c r="F29" s="83"/>
      <c r="G29" s="83"/>
      <c r="H29" s="83"/>
      <c r="I29" s="83"/>
      <c r="J29" s="83"/>
      <c r="K29" s="84"/>
      <c r="L29" s="19">
        <f>L13+L16+L19+L22+L25+L28</f>
        <v>568318.94999999984</v>
      </c>
      <c r="M29" s="24"/>
      <c r="N29" s="25"/>
    </row>
    <row r="30" spans="1:14" s="2" customFormat="1" ht="22.5" customHeight="1" x14ac:dyDescent="0.25">
      <c r="A30" s="91" t="s">
        <v>38</v>
      </c>
      <c r="B30" s="92"/>
      <c r="C30" s="92"/>
      <c r="D30" s="92"/>
      <c r="E30" s="92"/>
      <c r="F30" s="92"/>
      <c r="G30" s="92"/>
      <c r="H30" s="92"/>
      <c r="I30" s="92"/>
      <c r="J30" s="92"/>
      <c r="K30" s="92"/>
      <c r="L30" s="92"/>
      <c r="M30" s="92"/>
    </row>
    <row r="32" spans="1:14" s="37" customFormat="1" x14ac:dyDescent="0.25">
      <c r="B32" s="37" t="s">
        <v>36</v>
      </c>
      <c r="I32" s="93" t="s">
        <v>37</v>
      </c>
      <c r="J32" s="93"/>
      <c r="K32" s="93"/>
      <c r="L32" s="93"/>
      <c r="M32" s="38"/>
    </row>
    <row r="33" spans="2:5" x14ac:dyDescent="0.25">
      <c r="B33" s="3"/>
      <c r="C33" s="3"/>
      <c r="D33" s="1"/>
    </row>
    <row r="34" spans="2:5" x14ac:dyDescent="0.25">
      <c r="B34" s="3" t="s">
        <v>12</v>
      </c>
      <c r="C34" s="94" t="s">
        <v>30</v>
      </c>
      <c r="D34" s="94"/>
      <c r="E34" s="94"/>
    </row>
    <row r="35" spans="2:5" x14ac:dyDescent="0.25">
      <c r="B35" s="3" t="s">
        <v>13</v>
      </c>
      <c r="C35" s="94" t="s">
        <v>31</v>
      </c>
      <c r="D35" s="94"/>
      <c r="E35" s="94"/>
    </row>
    <row r="36" spans="2:5" x14ac:dyDescent="0.25">
      <c r="B36" s="3" t="s">
        <v>14</v>
      </c>
      <c r="C36" s="94" t="s">
        <v>32</v>
      </c>
      <c r="D36" s="94"/>
      <c r="E36" s="94"/>
    </row>
  </sheetData>
  <mergeCells count="46">
    <mergeCell ref="A30:M30"/>
    <mergeCell ref="I32:L32"/>
    <mergeCell ref="C34:E34"/>
    <mergeCell ref="C35:E35"/>
    <mergeCell ref="C36:E36"/>
    <mergeCell ref="A28:C28"/>
    <mergeCell ref="H28:K28"/>
    <mergeCell ref="A29:K29"/>
    <mergeCell ref="K5:K6"/>
    <mergeCell ref="A25:C25"/>
    <mergeCell ref="H25:K25"/>
    <mergeCell ref="A26:A27"/>
    <mergeCell ref="B26:B27"/>
    <mergeCell ref="C26:D27"/>
    <mergeCell ref="A23:A24"/>
    <mergeCell ref="B23:B24"/>
    <mergeCell ref="C23:D24"/>
    <mergeCell ref="A22:C22"/>
    <mergeCell ref="H22:K22"/>
    <mergeCell ref="A19:C19"/>
    <mergeCell ref="H19:K19"/>
    <mergeCell ref="A20:A21"/>
    <mergeCell ref="B20:B21"/>
    <mergeCell ref="C20:D21"/>
    <mergeCell ref="A16:E16"/>
    <mergeCell ref="A17:A18"/>
    <mergeCell ref="B17:B18"/>
    <mergeCell ref="C17:D18"/>
    <mergeCell ref="C13:D13"/>
    <mergeCell ref="H13:J13"/>
    <mergeCell ref="A14:A15"/>
    <mergeCell ref="B14:B15"/>
    <mergeCell ref="C14:D15"/>
    <mergeCell ref="A7:A12"/>
    <mergeCell ref="B7:B12"/>
    <mergeCell ref="C7:D12"/>
    <mergeCell ref="A5:A6"/>
    <mergeCell ref="B5:B6"/>
    <mergeCell ref="C5:D6"/>
    <mergeCell ref="A1:L2"/>
    <mergeCell ref="A3:L3"/>
    <mergeCell ref="A4:M4"/>
    <mergeCell ref="H5:J5"/>
    <mergeCell ref="L5:L6"/>
    <mergeCell ref="E5:E6"/>
    <mergeCell ref="G5:G6"/>
  </mergeCells>
  <pageMargins left="0.82677165354330717" right="0" top="0.39370078740157483" bottom="0.19685039370078741" header="0.31496062992125984" footer="0.31496062992125984"/>
  <pageSetup paperSize="9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2016-02-24T05:53:10Z</dcterms:modified>
</cp:coreProperties>
</file>